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5843104667f901/Urban Housing Lab/NahWoh/Akkredetierung Programm/2407XX_Behebung Auflagen Feststellungsbescheid/Auflage C/"/>
    </mc:Choice>
  </mc:AlternateContent>
  <xr:revisionPtr revIDLastSave="37" documentId="13_ncr:1_{0DB29CDA-5ACC-E145-B791-E5B53F555982}" xr6:coauthVersionLast="47" xr6:coauthVersionMax="47" xr10:uidLastSave="{F92FA38D-E7D5-46E9-99FB-B47B3527DBD1}"/>
  <bookViews>
    <workbookView xWindow="3900" yWindow="-38520" windowWidth="21840" windowHeight="38040" xr2:uid="{D37E5877-D1F1-4674-AB30-C69241BE627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F23" i="1"/>
  <c r="D22" i="1"/>
  <c r="D20" i="1"/>
  <c r="D21" i="1"/>
  <c r="F12" i="1"/>
  <c r="H21" i="1"/>
  <c r="H20" i="1"/>
  <c r="H9" i="1"/>
  <c r="H18" i="1"/>
  <c r="H17" i="1"/>
  <c r="H16" i="1"/>
  <c r="H15" i="1"/>
  <c r="H7" i="1"/>
  <c r="H11" i="1"/>
  <c r="H10" i="1"/>
  <c r="F25" i="1" l="1"/>
  <c r="H23" i="1"/>
  <c r="H12" i="1"/>
  <c r="H13" i="1" s="1"/>
  <c r="H24" i="1" s="1"/>
  <c r="H25" i="1" l="1"/>
  <c r="H26" i="1" s="1"/>
</calcChain>
</file>

<file path=xl/sharedStrings.xml><?xml version="1.0" encoding="utf-8"?>
<sst xmlns="http://schemas.openxmlformats.org/spreadsheetml/2006/main" count="35" uniqueCount="33">
  <si>
    <t>** Berechnungsweg Versiegelungsgrad </t>
  </si>
  <si>
    <t>qm</t>
  </si>
  <si>
    <t>Grundstücksfläche</t>
  </si>
  <si>
    <t>Davon Bebaute Fläche (über Dachflächen) - Versiegelungstypen</t>
  </si>
  <si>
    <t>Dachaufbau geschlossene Fläche</t>
  </si>
  <si>
    <t xml:space="preserve">mit einer Stärke der Vegetationsschicht von: 8 – 15 cm </t>
  </si>
  <si>
    <t xml:space="preserve">mit einer Stärke der Vegetationsschicht von: 15 – 30 cm </t>
  </si>
  <si>
    <t>mit einer Stärke der Vegetationsschicht von: 30 – 50 cm</t>
  </si>
  <si>
    <t>Davon Unbebaubare Flächen - Versiegelungstypen</t>
  </si>
  <si>
    <t>Bodenflächen, unversiegelt: Rasen oder Erde</t>
  </si>
  <si>
    <t>Bodenflächen, wenig bzw. leicht versiegelt: Natursteinpflaster mit weiten Fugen, Rasengittersteine und wassergebundene Splitt- Oder Schotterflächen, versickerungsaktives (Öko-)Pflaster</t>
  </si>
  <si>
    <t>Bodenflächen, stark versiegelt: Rasenfugenpflaster, H-Steine, Platten und Pflaster mit schmalen Fugen bzw. ohne feste Verfugung.</t>
  </si>
  <si>
    <t>Bodenflächen, voll versiegelt: Asphalt-, Bitumen- Oder Betonflächen bzw. Platten mit Fugenvollverguss</t>
  </si>
  <si>
    <t>Unterbauung (z.B. Tiefgarage), mit geringer oder keiner  Vegetationstragschicht – wie ‘Bodenflächen, voll versiegelt‘</t>
  </si>
  <si>
    <t xml:space="preserve">Versiegelungsgrad, einschließlich Kompensation durch Dachbegrünungen </t>
  </si>
  <si>
    <t>Grundstück / Summe versiegelte Fläche</t>
  </si>
  <si>
    <t xml:space="preserve">Unterbauung (z.B. Tiefgarage), mit Vegetationstragschicht mit mind. 60cm </t>
  </si>
  <si>
    <t>Versiegelungsfaktor</t>
  </si>
  <si>
    <t>GRZ:</t>
  </si>
  <si>
    <t>IST:</t>
  </si>
  <si>
    <t>Kompensationsfläche Gründach</t>
  </si>
  <si>
    <t>Dachflächen, nach Anrechnung Versiegelungsfaktor</t>
  </si>
  <si>
    <t>Unbebaubare Flächen, nach Anrechnung Versiegelungsfaktor</t>
  </si>
  <si>
    <t>Anteil unterbauter Flächen entspricht</t>
  </si>
  <si>
    <t>Gesamtanteil unter-bauter Flächen entspr.</t>
  </si>
  <si>
    <t>Unbebaubare, aber unterbaute  Flächen - Versiegelungstypen</t>
  </si>
  <si>
    <t>Flächen, nach Anrechnung Versiegelungsfaktor</t>
  </si>
  <si>
    <t>Summe unbebaubare Flächen</t>
  </si>
  <si>
    <t>Überprüfung Summe bebaubare und unbebaubare Flächen</t>
  </si>
  <si>
    <r>
      <t xml:space="preserve">Überprüfung Grundfläche 
laut GRZ                   </t>
    </r>
    <r>
      <rPr>
        <b/>
        <sz val="9"/>
        <color theme="1"/>
        <rFont val="Calibri"/>
        <family val="2"/>
      </rPr>
      <t xml:space="preserve"> SOLL:</t>
    </r>
  </si>
  <si>
    <r>
      <t xml:space="preserve">Begrünte Dachflächen 
- anzurechnen nur ab einer Größe von 50qm
- bemessen ohne Einbauten, Lichtkuppeln, Attiken u.ä.
</t>
    </r>
    <r>
      <rPr>
        <sz val="9"/>
        <color rgb="FFFF0000"/>
        <rFont val="Calibri"/>
        <family val="2"/>
      </rPr>
      <t>- ausgenommen technische Anlagen zur Nutzung der Sonnenenergie</t>
    </r>
  </si>
  <si>
    <r>
      <rPr>
        <b/>
        <sz val="12"/>
        <color rgb="FFFFFFFF"/>
        <rFont val="Calibri"/>
        <family val="2"/>
      </rPr>
      <t>HILFSMITTEL NaWoh 4.0_2.1.3 Flächeninanspruchnahme</t>
    </r>
    <r>
      <rPr>
        <b/>
        <sz val="9"/>
        <color rgb="FFFFFFFF"/>
        <rFont val="Calibri"/>
        <family val="2"/>
      </rPr>
      <t xml:space="preserve">
Version dieses Dokuments: 1.0 – Stand: 23.07.2024 – Ersteller: OH – Freigabe: IE 
Diese Excel-Vorlage dient zur Berechnung des Versiegelungsgrad wie im NaWoh 4.0 Steckbrief 2.1.3 Flächeninanspruchnahme jeweils gefordert. Die rot markierten Zahlen sind durch den Antragsteller einzutragen und im Lageplan zu belegen. 
</t>
    </r>
    <r>
      <rPr>
        <b/>
        <sz val="9"/>
        <color rgb="FFFFFF00"/>
        <rFont val="Calibri"/>
        <family val="2"/>
      </rPr>
      <t xml:space="preserve">
Folgende Regelwerke wurden zu den Versiegelungsfaktoren in Bezug genommen:
</t>
    </r>
    <r>
      <rPr>
        <sz val="9"/>
        <color rgb="FFFFFF00"/>
        <rFont val="Calibri"/>
        <family val="2"/>
      </rPr>
      <t>'Freiraumplanerische Standards', Stadt Graz (rechtswirksam seit Februar 2020) 
'Versiegelungsgrad-Werte' der Gemeinde Gaggenau, mit Bezug auf § 41 der Gemeindlichen Abwassersatzung
Zur Plausibilisierung: 'Mittlere Versiegelungsgrade' je Flächentyp, Stand: 31.12.2016, Senatsverwaltung für Stadtentwicklung und Wohnen, Berlin</t>
    </r>
  </si>
  <si>
    <r>
      <rPr>
        <b/>
        <sz val="9"/>
        <color rgb="FFFFFFFF"/>
        <rFont val="Calibri"/>
        <family val="2"/>
      </rPr>
      <t>Änderungshinweise</t>
    </r>
    <r>
      <rPr>
        <sz val="9"/>
        <color rgb="FFFFFFFF"/>
        <rFont val="Calibri"/>
        <family val="2"/>
      </rPr>
      <t xml:space="preserve">
</t>
    </r>
    <r>
      <rPr>
        <b/>
        <u/>
        <sz val="9"/>
        <color rgb="FFFFFFFF"/>
        <rFont val="Calibri"/>
        <family val="2"/>
      </rPr>
      <t xml:space="preserve">240723: Redaktionell - </t>
    </r>
    <r>
      <rPr>
        <sz val="9"/>
        <color rgb="FFFFFFFF"/>
        <rFont val="Calibri"/>
        <family val="2"/>
      </rPr>
      <t>Aufnahme der in Bezug genommenen Regelwerke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</si>
</sst>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rgb="FFFFFF00"/>
      <name val="Calibri"/>
      <family val="2"/>
    </font>
    <font>
      <b/>
      <u/>
      <sz val="9"/>
      <color rgb="FFFFFFFF"/>
      <name val="Calibri"/>
      <family val="2"/>
    </font>
    <font>
      <sz val="9"/>
      <color rgb="FFFFFF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7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2" fontId="7" fillId="0" borderId="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0" fontId="0" fillId="0" borderId="0" xfId="0" applyNumberFormat="1"/>
    <xf numFmtId="0" fontId="5" fillId="6" borderId="2" xfId="0" applyFont="1" applyFill="1" applyBorder="1" applyAlignment="1">
      <alignment horizontal="right" vertical="top" wrapText="1"/>
    </xf>
    <xf numFmtId="0" fontId="5" fillId="6" borderId="3" xfId="0" applyFont="1" applyFill="1" applyBorder="1" applyAlignment="1">
      <alignment horizontal="right" vertical="top"/>
    </xf>
    <xf numFmtId="0" fontId="8" fillId="6" borderId="2" xfId="0" applyFont="1" applyFill="1" applyBorder="1"/>
    <xf numFmtId="0" fontId="14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7" xfId="0" applyFont="1" applyBorder="1"/>
    <xf numFmtId="0" fontId="8" fillId="0" borderId="8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top" wrapText="1"/>
    </xf>
    <xf numFmtId="9" fontId="8" fillId="4" borderId="17" xfId="0" applyNumberFormat="1" applyFont="1" applyFill="1" applyBorder="1"/>
    <xf numFmtId="0" fontId="5" fillId="0" borderId="2" xfId="0" applyFont="1" applyBorder="1" applyAlignment="1">
      <alignment vertical="top" wrapText="1"/>
    </xf>
    <xf numFmtId="9" fontId="8" fillId="4" borderId="4" xfId="0" applyNumberFormat="1" applyFont="1" applyFill="1" applyBorder="1"/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6" borderId="2" xfId="0" applyFont="1" applyFill="1" applyBorder="1" applyAlignment="1">
      <alignment horizontal="righ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wrapText="1"/>
    </xf>
    <xf numFmtId="0" fontId="6" fillId="6" borderId="14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0" borderId="0" xfId="0" applyFont="1"/>
    <xf numFmtId="0" fontId="6" fillId="4" borderId="25" xfId="0" applyFont="1" applyFill="1" applyBorder="1" applyAlignment="1">
      <alignment horizontal="right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right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10" fontId="9" fillId="2" borderId="5" xfId="0" applyNumberFormat="1" applyFont="1" applyFill="1" applyBorder="1" applyAlignment="1">
      <alignment horizontal="center" vertical="center" wrapText="1"/>
    </xf>
    <xf numFmtId="10" fontId="9" fillId="2" borderId="6" xfId="0" applyNumberFormat="1" applyFont="1" applyFill="1" applyBorder="1" applyAlignment="1">
      <alignment horizontal="center" vertical="center" wrapText="1"/>
    </xf>
    <xf numFmtId="0" fontId="0" fillId="6" borderId="11" xfId="0" applyFill="1" applyBorder="1"/>
    <xf numFmtId="0" fontId="5" fillId="6" borderId="11" xfId="0" applyFont="1" applyFill="1" applyBorder="1" applyAlignment="1">
      <alignment horizontal="right" vertical="top"/>
    </xf>
    <xf numFmtId="0" fontId="5" fillId="4" borderId="12" xfId="0" applyFont="1" applyFill="1" applyBorder="1" applyAlignment="1">
      <alignment horizontal="left" vertical="top" wrapText="1"/>
    </xf>
    <xf numFmtId="9" fontId="8" fillId="4" borderId="1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8CF4-E577-40C7-9DF3-40005ED22E5B}">
  <sheetPr>
    <pageSetUpPr fitToPage="1"/>
  </sheetPr>
  <dimension ref="B2:J28"/>
  <sheetViews>
    <sheetView tabSelected="1" zoomScale="93" zoomScaleNormal="93" workbookViewId="0">
      <selection activeCell="L14" sqref="L14"/>
    </sheetView>
  </sheetViews>
  <sheetFormatPr baseColWidth="10" defaultColWidth="10.85546875" defaultRowHeight="15" x14ac:dyDescent="0.25"/>
  <cols>
    <col min="2" max="2" width="62.140625" customWidth="1"/>
    <col min="3" max="3" width="17.28515625" customWidth="1"/>
    <col min="4" max="4" width="4.7109375" customWidth="1"/>
    <col min="5" max="5" width="3.85546875" customWidth="1"/>
    <col min="6" max="6" width="9" customWidth="1"/>
    <col min="7" max="7" width="17.42578125" customWidth="1"/>
    <col min="8" max="8" width="18.42578125" customWidth="1"/>
  </cols>
  <sheetData>
    <row r="2" spans="2:10" ht="142.5" customHeight="1" x14ac:dyDescent="0.25">
      <c r="B2" s="86" t="s">
        <v>31</v>
      </c>
      <c r="C2" s="87"/>
      <c r="D2" s="87"/>
      <c r="E2" s="87"/>
      <c r="F2" s="87"/>
      <c r="G2" s="88" t="s">
        <v>32</v>
      </c>
      <c r="H2" s="89"/>
    </row>
    <row r="3" spans="2:10" ht="44.25" customHeight="1" thickBot="1" x14ac:dyDescent="0.3">
      <c r="B3" s="74" t="s">
        <v>0</v>
      </c>
      <c r="C3" s="79"/>
      <c r="D3" s="78"/>
      <c r="E3" s="80"/>
      <c r="F3" s="81" t="s">
        <v>1</v>
      </c>
      <c r="G3" s="73" t="s">
        <v>17</v>
      </c>
      <c r="H3" s="73" t="s">
        <v>26</v>
      </c>
    </row>
    <row r="4" spans="2:10" ht="15.75" x14ac:dyDescent="0.25">
      <c r="B4" s="74" t="s">
        <v>2</v>
      </c>
      <c r="C4" s="75"/>
      <c r="D4" s="76"/>
      <c r="E4" s="77"/>
      <c r="F4" s="82">
        <v>900</v>
      </c>
      <c r="G4" s="72"/>
      <c r="H4" s="73"/>
    </row>
    <row r="5" spans="2:10" ht="16.5" thickBot="1" x14ac:dyDescent="0.3">
      <c r="B5" s="48"/>
      <c r="C5" s="71" t="s">
        <v>18</v>
      </c>
      <c r="D5" s="83">
        <v>0.3</v>
      </c>
      <c r="E5" s="67"/>
      <c r="F5" s="68"/>
      <c r="G5" s="69"/>
      <c r="H5" s="70"/>
    </row>
    <row r="6" spans="2:10" ht="36.75" customHeight="1" x14ac:dyDescent="0.25">
      <c r="B6" s="16" t="s">
        <v>3</v>
      </c>
      <c r="C6" s="62"/>
      <c r="D6" s="63"/>
      <c r="E6" s="64"/>
      <c r="F6" s="65"/>
      <c r="G6" s="19"/>
      <c r="H6" s="56" t="s">
        <v>21</v>
      </c>
      <c r="J6" s="66"/>
    </row>
    <row r="7" spans="2:10" ht="21" customHeight="1" x14ac:dyDescent="0.25">
      <c r="B7" s="29" t="s">
        <v>4</v>
      </c>
      <c r="C7" s="39"/>
      <c r="D7" s="40"/>
      <c r="E7" s="29"/>
      <c r="F7" s="84">
        <v>200</v>
      </c>
      <c r="G7" s="27">
        <v>1</v>
      </c>
      <c r="H7" s="28">
        <f>F7*G7</f>
        <v>200</v>
      </c>
    </row>
    <row r="8" spans="2:10" ht="52.5" customHeight="1" x14ac:dyDescent="0.25">
      <c r="B8" s="60" t="s">
        <v>30</v>
      </c>
      <c r="C8" s="39"/>
      <c r="D8" s="40"/>
      <c r="E8" s="29"/>
      <c r="F8" s="61"/>
      <c r="G8" s="28"/>
      <c r="H8" s="28"/>
    </row>
    <row r="9" spans="2:10" ht="15.75" x14ac:dyDescent="0.25">
      <c r="B9" s="29" t="s">
        <v>5</v>
      </c>
      <c r="C9" s="39"/>
      <c r="D9" s="40"/>
      <c r="E9" s="29"/>
      <c r="F9" s="84">
        <v>0</v>
      </c>
      <c r="G9" s="28">
        <v>0.6</v>
      </c>
      <c r="H9" s="28">
        <f>F9*G9</f>
        <v>0</v>
      </c>
    </row>
    <row r="10" spans="2:10" ht="15.75" x14ac:dyDescent="0.25">
      <c r="B10" s="29" t="s">
        <v>6</v>
      </c>
      <c r="C10" s="39"/>
      <c r="D10" s="40"/>
      <c r="E10" s="29"/>
      <c r="F10" s="84">
        <v>35</v>
      </c>
      <c r="G10" s="28">
        <v>0.45</v>
      </c>
      <c r="H10" s="28">
        <f>F10*G10</f>
        <v>15.75</v>
      </c>
    </row>
    <row r="11" spans="2:10" ht="16.5" thickBot="1" x14ac:dyDescent="0.3">
      <c r="B11" s="29" t="s">
        <v>7</v>
      </c>
      <c r="C11" s="57"/>
      <c r="D11" s="58"/>
      <c r="E11" s="59"/>
      <c r="F11" s="85">
        <v>35</v>
      </c>
      <c r="G11" s="28">
        <v>0.2</v>
      </c>
      <c r="H11" s="28">
        <f>F11*G11</f>
        <v>7</v>
      </c>
    </row>
    <row r="12" spans="2:10" ht="37.5" customHeight="1" thickBot="1" x14ac:dyDescent="0.3">
      <c r="B12" s="41"/>
      <c r="C12" s="42" t="s">
        <v>29</v>
      </c>
      <c r="D12" s="43">
        <f>F4*D5</f>
        <v>270</v>
      </c>
      <c r="E12" s="44" t="s">
        <v>19</v>
      </c>
      <c r="F12" s="45">
        <f>SUM(F7:F11)</f>
        <v>270</v>
      </c>
      <c r="G12" s="46"/>
      <c r="H12" s="47">
        <f>SUM(H7:H11)</f>
        <v>222.75</v>
      </c>
    </row>
    <row r="13" spans="2:10" ht="27.75" customHeight="1" x14ac:dyDescent="0.25">
      <c r="B13" s="48"/>
      <c r="C13" s="49"/>
      <c r="D13" s="50"/>
      <c r="E13" s="51"/>
      <c r="F13" s="52"/>
      <c r="G13" s="53" t="s">
        <v>20</v>
      </c>
      <c r="H13" s="54">
        <f>F12-H12</f>
        <v>47.25</v>
      </c>
    </row>
    <row r="14" spans="2:10" ht="45" customHeight="1" x14ac:dyDescent="0.25">
      <c r="B14" s="34" t="s">
        <v>8</v>
      </c>
      <c r="C14" s="35"/>
      <c r="D14" s="36"/>
      <c r="E14" s="34"/>
      <c r="F14" s="55"/>
      <c r="G14" s="38"/>
      <c r="H14" s="56" t="s">
        <v>22</v>
      </c>
    </row>
    <row r="15" spans="2:10" ht="30.75" customHeight="1" x14ac:dyDescent="0.25">
      <c r="B15" s="29" t="s">
        <v>9</v>
      </c>
      <c r="C15" s="39"/>
      <c r="D15" s="40"/>
      <c r="E15" s="29"/>
      <c r="F15" s="84">
        <v>330</v>
      </c>
      <c r="G15" s="27">
        <v>0</v>
      </c>
      <c r="H15" s="28">
        <f>F15*G15</f>
        <v>0</v>
      </c>
    </row>
    <row r="16" spans="2:10" ht="39.75" customHeight="1" x14ac:dyDescent="0.25">
      <c r="B16" s="29" t="s">
        <v>10</v>
      </c>
      <c r="C16" s="39"/>
      <c r="D16" s="40"/>
      <c r="E16" s="29"/>
      <c r="F16" s="84">
        <v>30</v>
      </c>
      <c r="G16" s="28">
        <v>0.3</v>
      </c>
      <c r="H16" s="28">
        <f>F16*G16</f>
        <v>9</v>
      </c>
    </row>
    <row r="17" spans="2:9" ht="35.25" customHeight="1" x14ac:dyDescent="0.25">
      <c r="B17" s="29" t="s">
        <v>11</v>
      </c>
      <c r="C17" s="39"/>
      <c r="D17" s="40"/>
      <c r="E17" s="29"/>
      <c r="F17" s="84">
        <v>20</v>
      </c>
      <c r="G17" s="28">
        <v>0.6</v>
      </c>
      <c r="H17" s="28">
        <f>F17*G17</f>
        <v>12</v>
      </c>
    </row>
    <row r="18" spans="2:9" ht="26.25" customHeight="1" x14ac:dyDescent="0.25">
      <c r="B18" s="29" t="s">
        <v>12</v>
      </c>
      <c r="C18" s="39"/>
      <c r="D18" s="40"/>
      <c r="E18" s="29"/>
      <c r="F18" s="84">
        <v>90</v>
      </c>
      <c r="G18" s="27">
        <v>1</v>
      </c>
      <c r="H18" s="28">
        <f>F18*G18</f>
        <v>90</v>
      </c>
    </row>
    <row r="19" spans="2:9" x14ac:dyDescent="0.25">
      <c r="B19" s="34" t="s">
        <v>25</v>
      </c>
      <c r="C19" s="35"/>
      <c r="D19" s="36"/>
      <c r="E19" s="34"/>
      <c r="F19" s="37"/>
      <c r="G19" s="38"/>
      <c r="H19" s="38"/>
    </row>
    <row r="20" spans="2:9" ht="25.5" customHeight="1" x14ac:dyDescent="0.25">
      <c r="B20" s="32" t="s">
        <v>13</v>
      </c>
      <c r="C20" s="30" t="s">
        <v>23</v>
      </c>
      <c r="D20" s="33">
        <f>F20/F4</f>
        <v>8.8888888888888892E-2</v>
      </c>
      <c r="E20" s="32"/>
      <c r="F20" s="84">
        <v>80</v>
      </c>
      <c r="G20" s="27">
        <v>1</v>
      </c>
      <c r="H20" s="28">
        <f>F20*G20</f>
        <v>80</v>
      </c>
    </row>
    <row r="21" spans="2:9" ht="29.25" customHeight="1" thickBot="1" x14ac:dyDescent="0.3">
      <c r="B21" s="29" t="s">
        <v>16</v>
      </c>
      <c r="C21" s="30" t="s">
        <v>23</v>
      </c>
      <c r="D21" s="31">
        <f>F21/F4</f>
        <v>8.8888888888888892E-2</v>
      </c>
      <c r="E21" s="29"/>
      <c r="F21" s="84">
        <v>80</v>
      </c>
      <c r="G21" s="27">
        <v>0</v>
      </c>
      <c r="H21" s="28">
        <f>F21*G21</f>
        <v>0</v>
      </c>
    </row>
    <row r="22" spans="2:9" ht="25.5" customHeight="1" thickBot="1" x14ac:dyDescent="0.3">
      <c r="B22" s="1"/>
      <c r="C22" s="100" t="s">
        <v>24</v>
      </c>
      <c r="D22" s="101">
        <f>(F20+F21)/F4</f>
        <v>0.17777777777777778</v>
      </c>
      <c r="E22" s="2"/>
      <c r="F22" s="3"/>
      <c r="G22" s="4"/>
      <c r="H22" s="4"/>
      <c r="I22" s="5"/>
    </row>
    <row r="23" spans="2:9" ht="15.75" x14ac:dyDescent="0.25">
      <c r="B23" s="6"/>
      <c r="C23" s="98"/>
      <c r="D23" s="99" t="s">
        <v>27</v>
      </c>
      <c r="E23" s="8"/>
      <c r="F23" s="9">
        <f>SUM(F15:F21)</f>
        <v>630</v>
      </c>
      <c r="G23" s="10"/>
      <c r="H23" s="10">
        <f>SUM(H15:H21)</f>
        <v>191</v>
      </c>
      <c r="I23" s="5"/>
    </row>
    <row r="24" spans="2:9" ht="24" x14ac:dyDescent="0.25">
      <c r="B24" s="1"/>
      <c r="C24" s="2"/>
      <c r="D24" s="11"/>
      <c r="E24" s="12"/>
      <c r="F24" s="13"/>
      <c r="G24" s="14" t="s">
        <v>20</v>
      </c>
      <c r="H24" s="15">
        <f>-H13</f>
        <v>-47.25</v>
      </c>
      <c r="I24" s="5"/>
    </row>
    <row r="25" spans="2:9" ht="15.75" x14ac:dyDescent="0.25">
      <c r="B25" s="16"/>
      <c r="C25" s="17"/>
      <c r="D25" s="7" t="s">
        <v>28</v>
      </c>
      <c r="E25" s="16"/>
      <c r="F25" s="18">
        <f>IF(F12+F23=F4,F4,FALSE)</f>
        <v>900</v>
      </c>
      <c r="G25" s="19"/>
      <c r="H25" s="20">
        <f>SUM(H23:H24)</f>
        <v>143.75</v>
      </c>
    </row>
    <row r="26" spans="2:9" ht="53.25" customHeight="1" x14ac:dyDescent="0.25">
      <c r="B26" s="90" t="s">
        <v>14</v>
      </c>
      <c r="C26" s="22"/>
      <c r="D26" s="23"/>
      <c r="E26" s="21"/>
      <c r="F26" s="92"/>
      <c r="G26" s="94" t="s">
        <v>15</v>
      </c>
      <c r="H26" s="96">
        <f>H25/F4</f>
        <v>0.15972222222222221</v>
      </c>
    </row>
    <row r="27" spans="2:9" x14ac:dyDescent="0.25">
      <c r="B27" s="90"/>
      <c r="C27" s="22"/>
      <c r="D27" s="23"/>
      <c r="E27" s="21"/>
      <c r="F27" s="92"/>
      <c r="G27" s="94"/>
      <c r="H27" s="96"/>
    </row>
    <row r="28" spans="2:9" x14ac:dyDescent="0.25">
      <c r="B28" s="91"/>
      <c r="C28" s="25"/>
      <c r="D28" s="26"/>
      <c r="E28" s="24"/>
      <c r="F28" s="93"/>
      <c r="G28" s="95"/>
      <c r="H28" s="97"/>
    </row>
  </sheetData>
  <sheetProtection algorithmName="SHA-512" hashValue="tDB90EW4ybRZX7HB/pnVih0PJES0uwZxTEEolF71fvBr/WtO+K34NSLgtWbx64MnKRSVAbGWLasb9tiHg/rnIA==" saltValue="+I3u/P65cOponaSBgWwu7g==" spinCount="100000" sheet="1"/>
  <mergeCells count="6">
    <mergeCell ref="B2:F2"/>
    <mergeCell ref="G2:H2"/>
    <mergeCell ref="B26:B28"/>
    <mergeCell ref="F26:F28"/>
    <mergeCell ref="G26:G28"/>
    <mergeCell ref="H26:H28"/>
  </mergeCells>
  <pageMargins left="0.7" right="0.7" top="0.78740157499999996" bottom="0.78740157499999996" header="0.3" footer="0.3"/>
  <pageSetup paperSize="0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Oliver Heckmann</cp:lastModifiedBy>
  <cp:lastPrinted>2024-06-27T15:37:21Z</cp:lastPrinted>
  <dcterms:created xsi:type="dcterms:W3CDTF">2023-04-26T15:26:00Z</dcterms:created>
  <dcterms:modified xsi:type="dcterms:W3CDTF">2024-07-23T06:51:53Z</dcterms:modified>
</cp:coreProperties>
</file>